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application/octet-stream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thumbnail.wmf" ContentType="image/x-wmf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45DB0590-0606-43A2-B066-03C69E7BAA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O32" i="1"/>
  <c r="F32" i="1"/>
  <c r="R32" i="1"/>
  <c r="N32" i="1"/>
  <c r="E32" i="1"/>
  <c r="P32" i="1"/>
  <c r="H22" i="1"/>
  <c r="D22" i="1"/>
  <c r="O22" i="1"/>
  <c r="F22" i="1"/>
  <c r="R22" i="1"/>
  <c r="N22" i="1"/>
  <c r="E22" i="1"/>
  <c r="P22" i="1"/>
  <c r="H12" i="1"/>
  <c r="D12" i="1"/>
  <c r="O12" i="1"/>
  <c r="F12" i="1"/>
  <c r="G39" i="1"/>
  <c r="R12" i="1"/>
  <c r="N12" i="1"/>
  <c r="E12" i="1"/>
  <c r="P12" i="1"/>
  <c r="Q39" i="1"/>
  <c r="H37" i="1"/>
  <c r="I36" i="1" s="1"/>
  <c r="S36" i="1" s="1"/>
  <c r="D37" i="1"/>
  <c r="R37" i="1"/>
  <c r="N37" i="1"/>
  <c r="E37" i="1"/>
  <c r="P37" i="1"/>
  <c r="O37" i="1"/>
  <c r="F37" i="1"/>
  <c r="H27" i="1"/>
  <c r="D27" i="1"/>
  <c r="O27" i="1"/>
  <c r="F27" i="1"/>
  <c r="R27" i="1"/>
  <c r="N27" i="1"/>
  <c r="E27" i="1"/>
  <c r="P27" i="1"/>
  <c r="H17" i="1"/>
  <c r="D17" i="1"/>
  <c r="O17" i="1"/>
  <c r="F17" i="1"/>
  <c r="R17" i="1"/>
  <c r="N17" i="1"/>
  <c r="E17" i="1"/>
  <c r="P17" i="1"/>
  <c r="H39" i="1"/>
  <c r="R39" i="1"/>
  <c r="I16" i="1" l="1"/>
  <c r="S16" i="1" s="1"/>
  <c r="I26" i="1"/>
  <c r="S26" i="1" s="1"/>
  <c r="N39" i="1"/>
  <c r="F39" i="1"/>
  <c r="O39" i="1"/>
  <c r="E39" i="1"/>
  <c r="P39" i="1"/>
  <c r="D39" i="1"/>
  <c r="I11" i="1"/>
  <c r="S11" i="1" s="1"/>
  <c r="I21" i="1"/>
  <c r="S21" i="1" s="1"/>
  <c r="I31" i="1"/>
  <c r="S31" i="1" s="1"/>
  <c r="I39" i="1" l="1"/>
  <c r="S39" i="1" l="1"/>
  <c r="S41" i="1" s="1"/>
  <c r="I41" i="1"/>
</calcChain>
</file>

<file path=xl/sharedStrings.xml><?xml version="1.0" encoding="utf-8"?>
<sst xmlns="http://schemas.openxmlformats.org/spreadsheetml/2006/main" count="117" uniqueCount="76">
  <si>
    <t>Česká kuželkářská
asociace</t>
  </si>
  <si>
    <t>Zápis o utkání</t>
  </si>
  <si>
    <t xml:space="preserve">Kuželna:  </t>
  </si>
  <si>
    <t>Kuželky Holýšov</t>
  </si>
  <si>
    <t>Datum:  </t>
  </si>
  <si>
    <t>13.11.2021</t>
  </si>
  <si>
    <t>Domácí</t>
  </si>
  <si>
    <t xml:space="preserve"> Holýšov C</t>
  </si>
  <si>
    <t>Hosté</t>
  </si>
  <si>
    <t>Újezd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</si>
  <si>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</si>
  <si>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</si>
  <si>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</si>
  <si>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</si>
  <si>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</si>
  <si>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</si>
  <si>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</si>
  <si>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</si>
  <si>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</si>
  <si>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</si>
  <si>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</si>
  <si>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Rojtová</t>
  </si>
  <si>
    <t>Hašková</t>
  </si>
  <si>
    <t>Božena</t>
  </si>
  <si>
    <t>Jitka</t>
  </si>
  <si>
    <t>Horková</t>
  </si>
  <si>
    <t>Získal</t>
  </si>
  <si>
    <t>Lucie</t>
  </si>
  <si>
    <t>Jaroslav</t>
  </si>
  <si>
    <t>Myslík</t>
  </si>
  <si>
    <t>Vondrysková</t>
  </si>
  <si>
    <t>Jiří</t>
  </si>
  <si>
    <t>Štengl</t>
  </si>
  <si>
    <t>Konopová</t>
  </si>
  <si>
    <t>Jan</t>
  </si>
  <si>
    <t>Alena</t>
  </si>
  <si>
    <t>Šuráň</t>
  </si>
  <si>
    <t>Kondrysová</t>
  </si>
  <si>
    <t>Josef</t>
  </si>
  <si>
    <t>Blanka</t>
  </si>
  <si>
    <t>Novák</t>
  </si>
  <si>
    <t>Lukschová</t>
  </si>
  <si>
    <t>František</t>
  </si>
  <si>
    <t>Klára</t>
  </si>
  <si>
    <t>Celkový výkon družstva  </t>
  </si>
  <si>
    <t>Vedoucí družstva         Jméno:</t>
  </si>
  <si>
    <t>Horková Lucie</t>
  </si>
  <si>
    <t>Bodový zisk</t>
  </si>
  <si>
    <t>Kondrysová Blanka</t>
  </si>
  <si>
    <t>Podpis:</t>
  </si>
  <si>
    <t>Rozhodčí</t>
  </si>
  <si>
    <t>Jméno:</t>
  </si>
  <si>
    <t>Stanislav Šlajer</t>
  </si>
  <si>
    <t>Číslo průkazu:</t>
  </si>
  <si>
    <t>P-0108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</si>
  <si>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</si>
  <si>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</si>
  <si>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</si>
  <si>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</si>
  <si>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</si>
  <si>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</si>
  <si>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</si>
  <si>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</si>
  <si>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</si>
  <si>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</si>
  <si>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</si>
  <si>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</si>
  <si>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</si>
  <si>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</si>
  <si>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</si>
  <si>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</si>
  <si>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</si>
  <si>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</si>
  <si>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</si>
  <si>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</si>
  <si>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13.11.2021 Stanislav Šlajer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</si>
</sst>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2" x14ac:knownFonts="1">
    <font>
      <sz val="10"/>
      <color rgb="FF000000"/>
      <name val="Arial CE"/>
    </font>
    <font>
      <sz val="9"/>
      <color rgb="FF000000"/>
      <name val="Arial CE"/>
    </font>
    <font>
      <b/>
      <sz val="9"/>
      <color rgb="FF000000"/>
      <name val="Arial CE"/>
    </font>
    <font>
      <sz val="12"/>
      <color rgb="FF000000"/>
      <name val="Arial CE"/>
    </font>
    <font>
      <b/>
      <sz val="12"/>
      <color rgb="FF000000"/>
      <name val="Arial CE"/>
    </font>
    <font>
      <b/>
      <sz val="16"/>
      <color rgb="FF000000"/>
      <name val="Arial CE"/>
    </font>
    <font>
      <b/>
      <sz val="14"/>
      <color rgb="FF000000"/>
      <name val="Arial CE"/>
    </font>
    <font>
      <b/>
      <sz val="10"/>
      <color rgb="FF000000"/>
      <name val="Arial CE"/>
    </font>
    <font>
      <sz val="8"/>
      <color rgb="FF000000"/>
      <name val="Arial CE"/>
    </font>
    <font>
      <sz val="11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1"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left" vertical="top" inden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29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1" fillId="2" borderId="33" xfId="0" applyFont="1" applyFill="1" applyBorder="1" applyAlignment="1" applyProtection="1">
      <alignment horizontal="left" indent="1"/>
      <protection hidden="1"/>
    </xf>
    <xf numFmtId="0" fontId="0" fillId="2" borderId="34" xfId="0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left" indent="1"/>
      <protection hidden="1"/>
    </xf>
    <xf numFmtId="0" fontId="1" fillId="2" borderId="36" xfId="0" applyFont="1" applyFill="1" applyBorder="1" applyAlignment="1" applyProtection="1">
      <alignment horizontal="left" indent="1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inden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left" inden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29" xfId="0" applyFont="1" applyFill="1" applyBorder="1" applyAlignment="1" applyProtection="1">
      <alignment horizontal="left" indent="1"/>
      <protection hidden="1"/>
    </xf>
    <xf numFmtId="0" fontId="0" fillId="2" borderId="43" xfId="0" applyFill="1" applyBorder="1" applyAlignment="1" applyProtection="1">
      <alignment horizontal="left" indent="1"/>
      <protection hidden="1"/>
    </xf>
    <xf numFmtId="0" fontId="0" fillId="2" borderId="44" xfId="0" applyFill="1" applyBorder="1" applyAlignment="1" applyProtection="1">
      <alignment horizontal="left" wrapText="1" indent="1"/>
      <protection hidden="1"/>
    </xf>
    <xf numFmtId="0" fontId="0" fillId="2" borderId="45" xfId="0" applyFill="1" applyBorder="1" applyAlignment="1" applyProtection="1">
      <alignment horizontal="left" wrapText="1" indent="1"/>
      <protection hidden="1"/>
    </xf>
    <xf numFmtId="0" fontId="1" fillId="2" borderId="46" xfId="0" applyFont="1" applyFill="1" applyBorder="1" applyProtection="1">
      <protection hidden="1"/>
    </xf>
    <xf numFmtId="0" fontId="1" fillId="2" borderId="46" xfId="0" applyFont="1" applyFill="1" applyBorder="1" applyAlignment="1" applyProtection="1">
      <alignment horizontal="right"/>
      <protection hidden="1"/>
    </xf>
    <xf numFmtId="164" fontId="1" fillId="2" borderId="47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64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48" xfId="0" applyFont="1" applyFill="1" applyBorder="1" applyAlignment="1" applyProtection="1">
      <alignment horizontal="center" vertical="center"/>
      <protection locked="0" hidden="1"/>
    </xf>
    <xf numFmtId="0" fontId="1" fillId="2" borderId="72" xfId="0" applyFont="1" applyFill="1" applyBorder="1" applyAlignment="1" applyProtection="1">
      <alignment horizontal="left" vertical="center"/>
      <protection locked="0" hidden="1"/>
    </xf>
    <xf numFmtId="0" fontId="1" fillId="2" borderId="73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left" indent="1"/>
      <protection locked="0" hidden="1"/>
    </xf>
    <xf numFmtId="0" fontId="1" fillId="2" borderId="74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center"/>
      <protection locked="0" hidden="1"/>
    </xf>
    <xf numFmtId="0" fontId="0" fillId="2" borderId="66" xfId="0" applyFill="1" applyBorder="1" applyProtection="1">
      <protection locked="0" hidden="1"/>
    </xf>
    <xf numFmtId="0" fontId="0" fillId="2" borderId="68" xfId="0" applyFill="1" applyBorder="1" applyProtection="1">
      <protection locked="0" hidden="1"/>
    </xf>
    <xf numFmtId="0" fontId="0" fillId="2" borderId="69" xfId="0" applyFill="1" applyBorder="1" applyAlignment="1" applyProtection="1">
      <alignment horizontal="left" indent="1"/>
      <protection locked="0" hidden="1"/>
    </xf>
    <xf numFmtId="0" fontId="0" fillId="2" borderId="70" xfId="0" applyFill="1" applyBorder="1" applyAlignment="1" applyProtection="1">
      <alignment horizontal="left" indent="1"/>
      <protection hidden="1"/>
    </xf>
    <xf numFmtId="0" fontId="0" fillId="2" borderId="46" xfId="0" applyFill="1" applyBorder="1" applyAlignment="1" applyProtection="1">
      <alignment horizontal="left" indent="1"/>
      <protection hidden="1"/>
    </xf>
    <xf numFmtId="0" fontId="0" fillId="2" borderId="71" xfId="0" applyFill="1" applyBorder="1" applyAlignment="1" applyProtection="1">
      <alignment horizontal="left" indent="1"/>
      <protection hidden="1"/>
    </xf>
    <xf numFmtId="0" fontId="1" fillId="2" borderId="43" xfId="0" applyFont="1" applyFill="1" applyBorder="1" applyAlignment="1" applyProtection="1">
      <alignment horizontal="left" vertical="top" wrapText="1" indent="1"/>
      <protection locked="0" hidden="1"/>
    </xf>
    <xf numFmtId="0" fontId="1" fillId="2" borderId="44" xfId="0" applyFont="1" applyFill="1" applyBorder="1" applyAlignment="1" applyProtection="1">
      <alignment horizontal="left" vertical="top" wrapText="1" indent="1"/>
      <protection locked="0" hidden="1"/>
    </xf>
    <xf numFmtId="0" fontId="1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9" fillId="2" borderId="66" xfId="0" applyFont="1" applyFill="1" applyBorder="1" applyProtection="1">
      <protection locked="0" hidden="1"/>
    </xf>
    <xf numFmtId="0" fontId="9" fillId="2" borderId="68" xfId="0" applyFont="1" applyFill="1" applyBorder="1" applyAlignment="1" applyProtection="1">
      <alignment horizontal="center"/>
      <protection locked="0" hidden="1"/>
    </xf>
    <xf numFmtId="0" fontId="3" fillId="2" borderId="49" xfId="0" applyFont="1" applyFill="1" applyBorder="1" applyAlignment="1" applyProtection="1">
      <alignment horizontal="left" vertical="center" indent="1"/>
      <protection locked="0" hidden="1"/>
    </xf>
    <xf numFmtId="0" fontId="3" fillId="2" borderId="50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center" indent="1"/>
      <protection locked="0" hidden="1"/>
    </xf>
    <xf numFmtId="0" fontId="3" fillId="2" borderId="52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top" indent="1"/>
      <protection locked="0" hidden="1"/>
    </xf>
    <xf numFmtId="0" fontId="3" fillId="2" borderId="52" xfId="0" applyFont="1" applyFill="1" applyBorder="1" applyAlignment="1" applyProtection="1">
      <alignment horizontal="left" vertical="top" indent="1"/>
      <protection locked="0" hidden="1"/>
    </xf>
    <xf numFmtId="0" fontId="3" fillId="2" borderId="53" xfId="0" applyFont="1" applyFill="1" applyBorder="1" applyAlignment="1" applyProtection="1">
      <alignment horizontal="left" vertical="top" indent="1"/>
      <protection locked="0" hidden="1"/>
    </xf>
    <xf numFmtId="0" fontId="3" fillId="2" borderId="54" xfId="0" applyFont="1" applyFill="1" applyBorder="1" applyAlignment="1" applyProtection="1">
      <alignment horizontal="left" vertical="top" indent="1"/>
      <protection locked="0" hidden="1"/>
    </xf>
    <xf numFmtId="165" fontId="9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0" applyNumberFormat="1" applyFill="1" applyBorder="1" applyAlignment="1" applyProtection="1">
      <alignment horizontal="left" vertical="center" indent="1"/>
      <protection locked="0"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 applyProtection="1">
      <alignment horizontal="left" indent="1"/>
      <protection hidden="1"/>
    </xf>
    <xf numFmtId="0" fontId="0" fillId="2" borderId="50" xfId="0" applyFill="1" applyBorder="1" applyAlignment="1" applyProtection="1">
      <alignment horizontal="left" indent="1"/>
      <protection hidden="1"/>
    </xf>
    <xf numFmtId="0" fontId="1" fillId="2" borderId="61" xfId="0" applyFont="1" applyFill="1" applyBorder="1" applyAlignment="1" applyProtection="1">
      <alignment horizontal="left" indent="1"/>
      <protection hidden="1"/>
    </xf>
    <xf numFmtId="0" fontId="0" fillId="2" borderId="62" xfId="0" applyFill="1" applyBorder="1" applyAlignment="1" applyProtection="1">
      <alignment horizontal="left" indent="1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6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4" xfId="0" applyFont="1" applyFill="1" applyBorder="1" applyAlignment="1" applyProtection="1">
      <alignment horizontal="left" vertical="center" indent="1"/>
      <protection locked="0" hidden="1"/>
    </xf>
    <xf numFmtId="0" fontId="3" fillId="2" borderId="66" xfId="0" applyFont="1" applyFill="1" applyBorder="1" applyAlignment="1" applyProtection="1">
      <alignment horizontal="left" inden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14" fontId="3" fillId="2" borderId="66" xfId="0" applyNumberFormat="1" applyFont="1" applyFill="1" applyBorder="1" applyAlignment="1" applyProtection="1">
      <alignment horizontal="center"/>
      <protection locked="0" hidden="1"/>
    </xf>
    <xf numFmtId="0" fontId="3" fillId="2" borderId="66" xfId="0" applyFont="1" applyFill="1" applyBorder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6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showRowColHeaders="0" tabSelected="1" workbookViewId="0">
      <selection activeCell="A2" sqref="A2"/>
    </sheetView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 x14ac:dyDescent="0.4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1:19" ht="6" customHeight="1" x14ac:dyDescent="0.2">
      <c r="B2" s="114"/>
      <c r="C2" s="114"/>
    </row>
    <row r="3" spans="1:19" ht="20.100000000000001" customHeight="1" x14ac:dyDescent="0.2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spans="1:19" ht="5.0999999999999996" customHeight="1" x14ac:dyDescent="0.2"/>
    <row r="5" spans="1:19" ht="12.95" customHeight="1" x14ac:dyDescent="0.2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95" customHeight="1" x14ac:dyDescent="0.2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144</v>
      </c>
      <c r="E8" s="12">
        <v>70</v>
      </c>
      <c r="F8" s="12">
        <v>2</v>
      </c>
      <c r="G8" s="13">
        <f>IF(AND(ISBLANK(D8),ISBLANK(E8)),"",D8+E8)</f>
        <v>214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150</v>
      </c>
      <c r="O8" s="12">
        <v>61</v>
      </c>
      <c r="P8" s="12">
        <v>5</v>
      </c>
      <c r="Q8" s="13">
        <f>IF(AND(ISBLANK(N8),ISBLANK(O8)),"",N8+O8)</f>
        <v>211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139</v>
      </c>
      <c r="E9" s="18">
        <v>45</v>
      </c>
      <c r="F9" s="18">
        <v>9</v>
      </c>
      <c r="G9" s="19">
        <f>IF(AND(ISBLANK(D9),ISBLANK(E9)),"",D9+E9)</f>
        <v>184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140</v>
      </c>
      <c r="O9" s="18">
        <v>60</v>
      </c>
      <c r="P9" s="18">
        <v>6</v>
      </c>
      <c r="Q9" s="19">
        <f>IF(AND(ISBLANK(N9),ISBLANK(O9)),"",N9+O9)</f>
        <v>200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0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1</v>
      </c>
    </row>
    <row r="12" spans="1:19" ht="15.95" customHeight="1" x14ac:dyDescent="0.2">
      <c r="A12" s="96">
        <v>23301</v>
      </c>
      <c r="B12" s="97"/>
      <c r="C12" s="26" t="s">
        <v>18</v>
      </c>
      <c r="D12" s="27">
        <f>IF(ISNUMBER($G12),SUM(D8:D11),"")</f>
        <v>283</v>
      </c>
      <c r="E12" s="28">
        <f>IF(ISNUMBER($G12),SUM(E8:E11),"")</f>
        <v>115</v>
      </c>
      <c r="F12" s="28">
        <f>IF(ISNUMBER($G12),SUM(F8:F11),"")</f>
        <v>11</v>
      </c>
      <c r="G12" s="29">
        <f>IF(SUM($G8:$G11)+SUM($Q8:$Q11)&gt;0,SUM(G8:G11),"")</f>
        <v>398</v>
      </c>
      <c r="H12" s="27">
        <f>IF(ISNUMBER($G12),SUM(H8:H11),"")</f>
        <v>1</v>
      </c>
      <c r="I12" s="99"/>
      <c r="K12" s="96">
        <v>23772</v>
      </c>
      <c r="L12" s="97"/>
      <c r="M12" s="26" t="s">
        <v>18</v>
      </c>
      <c r="N12" s="27">
        <f>IF(ISNUMBER($G12),SUM(N8:N11),"")</f>
        <v>290</v>
      </c>
      <c r="O12" s="28">
        <f>IF(ISNUMBER($G12),SUM(O8:O11),"")</f>
        <v>121</v>
      </c>
      <c r="P12" s="28">
        <f>IF(ISNUMBER($G12),SUM(P8:P11),"")</f>
        <v>11</v>
      </c>
      <c r="Q12" s="29">
        <f>IF(SUM($G8:$G11)+SUM($Q8:$Q11)&gt;0,SUM(Q8:Q11),"")</f>
        <v>411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120</v>
      </c>
      <c r="E13" s="12">
        <v>53</v>
      </c>
      <c r="F13" s="12">
        <v>6</v>
      </c>
      <c r="G13" s="13">
        <f>IF(AND(ISBLANK(D13),ISBLANK(E13)),"",D13+E13)</f>
        <v>173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96</v>
      </c>
      <c r="O13" s="12">
        <v>36</v>
      </c>
      <c r="P13" s="12">
        <v>12</v>
      </c>
      <c r="Q13" s="13">
        <f>IF(AND(ISBLANK(N13),ISBLANK(O13)),"",N13+O13)</f>
        <v>132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134</v>
      </c>
      <c r="E14" s="18">
        <v>35</v>
      </c>
      <c r="F14" s="18">
        <v>9</v>
      </c>
      <c r="G14" s="19">
        <f>IF(AND(ISBLANK(D14),ISBLANK(E14)),"",D14+E14)</f>
        <v>169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103</v>
      </c>
      <c r="O14" s="18">
        <v>17</v>
      </c>
      <c r="P14" s="18">
        <v>14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0</v>
      </c>
    </row>
    <row r="17" spans="1:19" ht="15.95" customHeight="1" x14ac:dyDescent="0.2">
      <c r="A17" s="96">
        <v>23299</v>
      </c>
      <c r="B17" s="97"/>
      <c r="C17" s="26" t="s">
        <v>18</v>
      </c>
      <c r="D17" s="27">
        <f>IF(ISNUMBER($G17),SUM(D13:D16),"")</f>
        <v>254</v>
      </c>
      <c r="E17" s="28">
        <f>IF(ISNUMBER($G17),SUM(E13:E16),"")</f>
        <v>88</v>
      </c>
      <c r="F17" s="28">
        <f>IF(ISNUMBER($G17),SUM(F13:F16),"")</f>
        <v>15</v>
      </c>
      <c r="G17" s="29">
        <f>IF(SUM($G13:$G16)+SUM($Q13:$Q16)&gt;0,SUM(G13:G16),"")</f>
        <v>342</v>
      </c>
      <c r="H17" s="27">
        <f>IF(ISNUMBER($G17),SUM(H13:H16),"")</f>
        <v>2</v>
      </c>
      <c r="I17" s="99"/>
      <c r="K17" s="96">
        <v>19382</v>
      </c>
      <c r="L17" s="97"/>
      <c r="M17" s="26" t="s">
        <v>18</v>
      </c>
      <c r="N17" s="27">
        <f>IF(ISNUMBER($G17),SUM(N13:N16),"")</f>
        <v>199</v>
      </c>
      <c r="O17" s="28">
        <f>IF(ISNUMBER($G17),SUM(O13:O16),"")</f>
        <v>53</v>
      </c>
      <c r="P17" s="28">
        <f>IF(ISNUMBER($G17),SUM(P13:P16),"")</f>
        <v>26</v>
      </c>
      <c r="Q17" s="29">
        <f>IF(SUM($G13:$G16)+SUM($Q13:$Q16)&gt;0,SUM(Q13:Q16),"")</f>
        <v>252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146</v>
      </c>
      <c r="E18" s="12">
        <v>62</v>
      </c>
      <c r="F18" s="12">
        <v>3</v>
      </c>
      <c r="G18" s="13">
        <f>IF(AND(ISBLANK(D18),ISBLANK(E18)),"",D18+E18)</f>
        <v>208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113</v>
      </c>
      <c r="O18" s="12">
        <v>32</v>
      </c>
      <c r="P18" s="12">
        <v>15</v>
      </c>
      <c r="Q18" s="13">
        <f>IF(AND(ISBLANK(N18),ISBLANK(O18)),"",N18+O18)</f>
        <v>145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131</v>
      </c>
      <c r="E19" s="18">
        <v>63</v>
      </c>
      <c r="F19" s="18">
        <v>4</v>
      </c>
      <c r="G19" s="19">
        <f>IF(AND(ISBLANK(D19),ISBLANK(E19)),"",D19+E19)</f>
        <v>194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130</v>
      </c>
      <c r="O19" s="18">
        <v>53</v>
      </c>
      <c r="P19" s="18">
        <v>6</v>
      </c>
      <c r="Q19" s="19">
        <f>IF(AND(ISBLANK(N19),ISBLANK(O19)),"",N19+O19)</f>
        <v>183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23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0</v>
      </c>
    </row>
    <row r="22" spans="1:19" ht="15.95" customHeight="1" x14ac:dyDescent="0.2">
      <c r="A22" s="96">
        <v>3951</v>
      </c>
      <c r="B22" s="97"/>
      <c r="C22" s="26" t="s">
        <v>18</v>
      </c>
      <c r="D22" s="27">
        <f>IF(ISNUMBER($G22),SUM(D18:D21),"")</f>
        <v>277</v>
      </c>
      <c r="E22" s="28">
        <f>IF(ISNUMBER($G22),SUM(E18:E21),"")</f>
        <v>125</v>
      </c>
      <c r="F22" s="28">
        <f>IF(ISNUMBER($G22),SUM(F18:F21),"")</f>
        <v>7</v>
      </c>
      <c r="G22" s="29">
        <f>IF(SUM($G18:$G21)+SUM($Q18:$Q21)&gt;0,SUM(G18:G21),"")</f>
        <v>402</v>
      </c>
      <c r="H22" s="27">
        <f>IF(ISNUMBER($G22),SUM(H18:H21),"")</f>
        <v>2</v>
      </c>
      <c r="I22" s="99"/>
      <c r="K22" s="96">
        <v>23777</v>
      </c>
      <c r="L22" s="97"/>
      <c r="M22" s="26" t="s">
        <v>18</v>
      </c>
      <c r="N22" s="27">
        <f>IF(ISNUMBER($G22),SUM(N18:N21),"")</f>
        <v>243</v>
      </c>
      <c r="O22" s="28">
        <f>IF(ISNUMBER($G22),SUM(O18:O21),"")</f>
        <v>85</v>
      </c>
      <c r="P22" s="28">
        <f>IF(ISNUMBER($G22),SUM(P18:P21),"")</f>
        <v>21</v>
      </c>
      <c r="Q22" s="29">
        <f>IF(SUM($G18:$G21)+SUM($Q18:$Q21)&gt;0,SUM(Q18:Q21),"")</f>
        <v>328</v>
      </c>
      <c r="R22" s="27">
        <f>IF(ISNUMBER($G22),SUM(R18:R21),"")</f>
        <v>0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152</v>
      </c>
      <c r="E23" s="12">
        <v>63</v>
      </c>
      <c r="F23" s="12">
        <v>6</v>
      </c>
      <c r="G23" s="13">
        <f>IF(AND(ISBLANK(D23),ISBLANK(E23)),"",D23+E23)</f>
        <v>215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134</v>
      </c>
      <c r="O23" s="12">
        <v>44</v>
      </c>
      <c r="P23" s="12">
        <v>9</v>
      </c>
      <c r="Q23" s="13">
        <f>IF(AND(ISBLANK(N23),ISBLANK(O23)),"",N23+O23)</f>
        <v>178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151</v>
      </c>
      <c r="E24" s="18">
        <v>53</v>
      </c>
      <c r="F24" s="18">
        <v>8</v>
      </c>
      <c r="G24" s="19">
        <f>IF(AND(ISBLANK(D24),ISBLANK(E24)),"",D24+E24)</f>
        <v>204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133</v>
      </c>
      <c r="O24" s="18">
        <v>53</v>
      </c>
      <c r="P24" s="18">
        <v>3</v>
      </c>
      <c r="Q24" s="19">
        <f>IF(AND(ISBLANK(N24),ISBLANK(O24)),"",N24+O24)</f>
        <v>186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35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26126</v>
      </c>
      <c r="B27" s="97"/>
      <c r="C27" s="26" t="s">
        <v>18</v>
      </c>
      <c r="D27" s="27">
        <f>IF(ISNUMBER($G27),SUM(D23:D26),"")</f>
        <v>303</v>
      </c>
      <c r="E27" s="28">
        <f>IF(ISNUMBER($G27),SUM(E23:E26),"")</f>
        <v>116</v>
      </c>
      <c r="F27" s="28">
        <f>IF(ISNUMBER($G27),SUM(F23:F26),"")</f>
        <v>14</v>
      </c>
      <c r="G27" s="29">
        <f>IF(SUM($G23:$G26)+SUM($Q23:$Q26)&gt;0,SUM(G23:G26),"")</f>
        <v>419</v>
      </c>
      <c r="H27" s="27">
        <f>IF(ISNUMBER($G27),SUM(H23:H26),"")</f>
        <v>2</v>
      </c>
      <c r="I27" s="99"/>
      <c r="K27" s="96">
        <v>23773</v>
      </c>
      <c r="L27" s="97"/>
      <c r="M27" s="26" t="s">
        <v>18</v>
      </c>
      <c r="N27" s="27">
        <f>IF(ISNUMBER($G27),SUM(N23:N26),"")</f>
        <v>267</v>
      </c>
      <c r="O27" s="28">
        <f>IF(ISNUMBER($G27),SUM(O23:O26),"")</f>
        <v>97</v>
      </c>
      <c r="P27" s="28">
        <f>IF(ISNUMBER($G27),SUM(P23:P26),"")</f>
        <v>12</v>
      </c>
      <c r="Q27" s="29">
        <f>IF(SUM($G23:$G26)+SUM($Q23:$Q26)&gt;0,SUM(Q23:Q26),"")</f>
        <v>364</v>
      </c>
      <c r="R27" s="27">
        <f>IF(ISNUMBER($G27),SUM(R23:R26),"")</f>
        <v>0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131</v>
      </c>
      <c r="E28" s="12">
        <v>71</v>
      </c>
      <c r="F28" s="12">
        <v>5</v>
      </c>
      <c r="G28" s="13">
        <f>IF(AND(ISBLANK(D28),ISBLANK(E28)),"",D28+E28)</f>
        <v>202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145</v>
      </c>
      <c r="O28" s="12">
        <v>42</v>
      </c>
      <c r="P28" s="12">
        <v>8</v>
      </c>
      <c r="Q28" s="13">
        <f>IF(AND(ISBLANK(N28),ISBLANK(O28)),"",N28+O28)</f>
        <v>187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133</v>
      </c>
      <c r="E29" s="18">
        <v>59</v>
      </c>
      <c r="F29" s="18">
        <v>3</v>
      </c>
      <c r="G29" s="19">
        <f>IF(AND(ISBLANK(D29),ISBLANK(E29)),"",D29+E29)</f>
        <v>192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133</v>
      </c>
      <c r="O29" s="18">
        <v>44</v>
      </c>
      <c r="P29" s="18">
        <v>6</v>
      </c>
      <c r="Q29" s="19">
        <f>IF(AND(ISBLANK(N29),ISBLANK(O29)),"",N29+O29)</f>
        <v>177</v>
      </c>
      <c r="R29" s="20">
        <f>IF(ISNUMBER($H29),1-$H29,"")</f>
        <v>0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39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0</v>
      </c>
    </row>
    <row r="32" spans="1:19" ht="15.95" customHeight="1" x14ac:dyDescent="0.2">
      <c r="A32" s="96">
        <v>5279</v>
      </c>
      <c r="B32" s="97"/>
      <c r="C32" s="26" t="s">
        <v>18</v>
      </c>
      <c r="D32" s="27">
        <f>IF(ISNUMBER($G32),SUM(D28:D31),"")</f>
        <v>264</v>
      </c>
      <c r="E32" s="28">
        <f>IF(ISNUMBER($G32),SUM(E28:E31),"")</f>
        <v>130</v>
      </c>
      <c r="F32" s="28">
        <f>IF(ISNUMBER($G32),SUM(F28:F31),"")</f>
        <v>8</v>
      </c>
      <c r="G32" s="29">
        <f>IF(SUM($G28:$G31)+SUM($Q28:$Q31)&gt;0,SUM(G28:G31),"")</f>
        <v>394</v>
      </c>
      <c r="H32" s="27">
        <f>IF(ISNUMBER($G32),SUM(H28:H31),"")</f>
        <v>2</v>
      </c>
      <c r="I32" s="99"/>
      <c r="K32" s="96">
        <v>23779</v>
      </c>
      <c r="L32" s="97"/>
      <c r="M32" s="26" t="s">
        <v>18</v>
      </c>
      <c r="N32" s="27">
        <f>IF(ISNUMBER($G32),SUM(N28:N31),"")</f>
        <v>278</v>
      </c>
      <c r="O32" s="28">
        <f>IF(ISNUMBER($G32),SUM(O28:O31),"")</f>
        <v>86</v>
      </c>
      <c r="P32" s="28">
        <f>IF(ISNUMBER($G32),SUM(P28:P31),"")</f>
        <v>14</v>
      </c>
      <c r="Q32" s="29">
        <f>IF(SUM($G28:$G31)+SUM($Q28:$Q31)&gt;0,SUM(Q28:Q31),"")</f>
        <v>364</v>
      </c>
      <c r="R32" s="27">
        <f>IF(ISNUMBER($G32),SUM(R28:R31),"")</f>
        <v>0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146</v>
      </c>
      <c r="E33" s="12">
        <v>39</v>
      </c>
      <c r="F33" s="12">
        <v>9</v>
      </c>
      <c r="G33" s="13">
        <f>IF(AND(ISBLANK(D33),ISBLANK(E33)),"",D33+E33)</f>
        <v>185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140</v>
      </c>
      <c r="O33" s="12">
        <v>61</v>
      </c>
      <c r="P33" s="12">
        <v>6</v>
      </c>
      <c r="Q33" s="13">
        <f>IF(AND(ISBLANK(N33),ISBLANK(O33)),"",N33+O33)</f>
        <v>201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128</v>
      </c>
      <c r="E34" s="18">
        <v>75</v>
      </c>
      <c r="F34" s="18">
        <v>5</v>
      </c>
      <c r="G34" s="19">
        <f>IF(AND(ISBLANK(D34),ISBLANK(E34)),"",D34+E34)</f>
        <v>203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142</v>
      </c>
      <c r="O34" s="18">
        <v>66</v>
      </c>
      <c r="P34" s="18">
        <v>4</v>
      </c>
      <c r="Q34" s="19">
        <f>IF(AND(ISBLANK(N34),ISBLANK(O34)),"",N34+O34)</f>
        <v>208</v>
      </c>
      <c r="R34" s="20">
        <f>IF(ISNUMBER($H34),1-$H34,"")</f>
        <v>1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43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0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1</v>
      </c>
    </row>
    <row r="37" spans="1:19" ht="15.95" customHeight="1" x14ac:dyDescent="0.2">
      <c r="A37" s="96">
        <v>12863</v>
      </c>
      <c r="B37" s="97"/>
      <c r="C37" s="26" t="s">
        <v>18</v>
      </c>
      <c r="D37" s="27">
        <f>IF(ISNUMBER($G37),SUM(D33:D36),"")</f>
        <v>274</v>
      </c>
      <c r="E37" s="28">
        <f>IF(ISNUMBER($G37),SUM(E33:E36),"")</f>
        <v>114</v>
      </c>
      <c r="F37" s="28">
        <f>IF(ISNUMBER($G37),SUM(F33:F36),"")</f>
        <v>14</v>
      </c>
      <c r="G37" s="29">
        <f>IF(SUM($G33:$G36)+SUM($Q33:$Q36)&gt;0,SUM(G33:G36),"")</f>
        <v>388</v>
      </c>
      <c r="H37" s="27">
        <f>IF(ISNUMBER($G37),SUM(H33:H36),"")</f>
        <v>0</v>
      </c>
      <c r="I37" s="99"/>
      <c r="K37" s="96">
        <v>23769</v>
      </c>
      <c r="L37" s="97"/>
      <c r="M37" s="26" t="s">
        <v>18</v>
      </c>
      <c r="N37" s="27">
        <f>IF(ISNUMBER($G37),SUM(N33:N36),"")</f>
        <v>282</v>
      </c>
      <c r="O37" s="28">
        <f>IF(ISNUMBER($G37),SUM(O33:O36),"")</f>
        <v>127</v>
      </c>
      <c r="P37" s="28">
        <f>IF(ISNUMBER($G37),SUM(P33:P36),"")</f>
        <v>10</v>
      </c>
      <c r="Q37" s="29">
        <f>IF(SUM($G33:$G36)+SUM($Q33:$Q36)&gt;0,SUM(Q33:Q36),"")</f>
        <v>409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1655</v>
      </c>
      <c r="E39" s="34">
        <f>IF(ISNUMBER($G39),SUM(E12,E17,E22,E27,E32,E37),"")</f>
        <v>688</v>
      </c>
      <c r="F39" s="34">
        <f>IF(ISNUMBER($G39),SUM(F12,F17,F22,F27,F32,F37),"")</f>
        <v>69</v>
      </c>
      <c r="G39" s="35">
        <f>IF(SUM($G$8:$G$37)+SUM($Q$8:$Q$37)&gt;0,SUM(G12,G17,G22,G27,G32,G37),"")</f>
        <v>2343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1559</v>
      </c>
      <c r="O39" s="34">
        <f>IF(ISNUMBER($G39),SUM(O12,O17,O22,O27,O32,O37),"")</f>
        <v>569</v>
      </c>
      <c r="P39" s="34">
        <f>IF(ISNUMBER($G39),SUM(P12,P17,P22,P27,P32,P37),"")</f>
        <v>94</v>
      </c>
      <c r="Q39" s="35">
        <f>IF(SUM($G$8:$G$37)+SUM($Q$8:$Q$37)&gt;0,SUM(Q12,Q17,Q22,Q27,Q32,Q37),"")</f>
        <v>2128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6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2</v>
      </c>
    </row>
    <row r="42" spans="1:19" ht="18" customHeight="1" x14ac:dyDescent="0.2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20.100000000000001" customHeight="1" x14ac:dyDescent="0.2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1:19" ht="9.9499999999999993" customHeight="1" x14ac:dyDescent="0.2">
      <c r="E44" s="38"/>
      <c r="H44" s="38"/>
    </row>
    <row r="45" spans="1:19" ht="30" customHeight="1" x14ac:dyDescent="0.3">
      <c r="A45" s="40" t="str">
        <f>"Technické podmínky utkání:   " &amp; $B$3 &amp; IF(ISBLANK($B$3),""," – ") &amp; $L$3</f>
        <v>Technické podmínky utkání:    Holýšov C – Újezd C</v>
      </c>
    </row>
    <row r="46" spans="1:19" ht="20.100000000000001" customHeight="1" x14ac:dyDescent="0.2">
      <c r="B46" s="2" t="s">
        <v>55</v>
      </c>
      <c r="C46" s="75" t="s">
        <v>56</v>
      </c>
      <c r="D46" s="75"/>
      <c r="I46" s="2" t="s">
        <v>57</v>
      </c>
      <c r="J46" s="75">
        <v>18</v>
      </c>
      <c r="K46" s="75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3</v>
      </c>
      <c r="K47" s="87"/>
      <c r="P47" s="2" t="s">
        <v>61</v>
      </c>
      <c r="Q47" s="86" t="s">
        <v>62</v>
      </c>
      <c r="R47" s="86"/>
      <c r="S47" s="86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52"/>
      <c r="B55" s="59" t="s">
        <v>66</v>
      </c>
      <c r="C55" s="46"/>
      <c r="D55" s="47"/>
      <c r="E55" s="59" t="s">
        <v>67</v>
      </c>
      <c r="F55" s="46"/>
      <c r="G55" s="46"/>
      <c r="H55" s="46"/>
      <c r="I55" s="47"/>
      <c r="J55" s="44"/>
      <c r="K55" s="54"/>
      <c r="L55" s="59" t="s">
        <v>66</v>
      </c>
      <c r="M55" s="46"/>
      <c r="N55" s="47"/>
      <c r="O55" s="59" t="s">
        <v>67</v>
      </c>
      <c r="P55" s="46"/>
      <c r="Q55" s="46"/>
      <c r="R55" s="46"/>
      <c r="S55" s="57"/>
    </row>
    <row r="56" spans="1:19" ht="21" customHeight="1" x14ac:dyDescent="0.2">
      <c r="A56" s="53" t="s">
        <v>68</v>
      </c>
      <c r="B56" s="48" t="s">
        <v>69</v>
      </c>
      <c r="C56" s="49"/>
      <c r="D56" s="50" t="s">
        <v>70</v>
      </c>
      <c r="E56" s="48" t="s">
        <v>69</v>
      </c>
      <c r="F56" s="51"/>
      <c r="G56" s="51"/>
      <c r="H56" s="55"/>
      <c r="I56" s="50" t="s">
        <v>70</v>
      </c>
      <c r="J56" s="44"/>
      <c r="K56" s="56" t="s">
        <v>68</v>
      </c>
      <c r="L56" s="48" t="s">
        <v>69</v>
      </c>
      <c r="M56" s="49"/>
      <c r="N56" s="50" t="s">
        <v>70</v>
      </c>
      <c r="O56" s="48" t="s">
        <v>69</v>
      </c>
      <c r="P56" s="51"/>
      <c r="Q56" s="51"/>
      <c r="R56" s="55"/>
      <c r="S56" s="58" t="s">
        <v>70</v>
      </c>
    </row>
    <row r="57" spans="1:19" ht="21" customHeight="1" x14ac:dyDescent="0.2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 x14ac:dyDescent="0.2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 x14ac:dyDescent="0.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64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5"/>
      <c r="B66" s="66" t="s">
        <v>74</v>
      </c>
      <c r="C66" s="78" t="s">
        <v>75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8C000000}">
      <formula1>0</formula1>
      <formula2>99999</formula2>
    </dataValidation>
    <dataValidation type="whole" allowBlank="1" showInputMessage="1" showErrorMessage="1" sqref="K57:K58 A57:A58" xr:uid="{00000000-0002-0000-0000-0000AC000000}">
      <formula1>1</formula1>
      <formula2>200</formula2>
    </dataValidation>
    <dataValidation type="date" allowBlank="1" showInputMessage="1" showErrorMessage="1" sqref="Q1:S1" xr:uid="{00000000-0002-0000-0000-0000B4000000}">
      <formula1>36526</formula1>
      <formula2>73050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2021-11-13T22:17:02Z</cp:lastPrinted>
  <dcterms:created xsi:type="dcterms:W3CDTF">2005-07-26T20:23:27Z</dcterms:created>
  <dcterms:modified xsi:type="dcterms:W3CDTF">2021-11-13T22:17:46Z</dcterms:modified>
  <cp:category/>
</cp:coreProperties>
</file>